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60" yWindow="360" windowWidth="11976" windowHeight="6372" tabRatio="297" activeTab="0"/>
  </bookViews>
  <sheets>
    <sheet name="Estrangeiro" sheetId="1" r:id="rId1"/>
    <sheet name="País" sheetId="2" r:id="rId2"/>
    <sheet name="AJUDA" sheetId="3" r:id="rId3"/>
    <sheet name="ACTO ISOLADO" sheetId="4" r:id="rId4"/>
  </sheets>
  <definedNames>
    <definedName name="_xlnm.Print_Area" localSheetId="2">'AJUDA'!$A$1:$M$31</definedName>
    <definedName name="_xlnm.Print_Area" localSheetId="0">'Estrangeiro'!$A$1:$E$29</definedName>
    <definedName name="_xlnm.Print_Area" localSheetId="1">'País'!$A$1:$I$32</definedName>
  </definedNames>
  <calcPr fullCalcOnLoad="1"/>
</workbook>
</file>

<file path=xl/sharedStrings.xml><?xml version="1.0" encoding="utf-8"?>
<sst xmlns="http://schemas.openxmlformats.org/spreadsheetml/2006/main" count="91" uniqueCount="68">
  <si>
    <t>Ajudas de custo no país</t>
  </si>
  <si>
    <t>Imp.Diária</t>
  </si>
  <si>
    <t>Total</t>
  </si>
  <si>
    <t>Dias</t>
  </si>
  <si>
    <t>Refeição</t>
  </si>
  <si>
    <t>Assistentes/Doutorados</t>
  </si>
  <si>
    <t>Assistentes Estagiários</t>
  </si>
  <si>
    <t>Ajudas de custo no estrangeiro</t>
  </si>
  <si>
    <t>Diárias</t>
  </si>
  <si>
    <t>Se sair de manhã até às 14 horas não tem ajudas de custo</t>
  </si>
  <si>
    <t>Os primeiros 10 dias, a 100%</t>
  </si>
  <si>
    <t>do 11ª ao 20ª, a 70%</t>
  </si>
  <si>
    <t>do 21ª dia em diante ao 35%</t>
  </si>
  <si>
    <t>depois das 21 horas tem 25%</t>
  </si>
  <si>
    <t>Saídas sucessivas</t>
  </si>
  <si>
    <t>Se sair das 13 às 21 horas tem 75%</t>
  </si>
  <si>
    <t xml:space="preserve">A partir das 21 horas tem 50% </t>
  </si>
  <si>
    <t>Regresso</t>
  </si>
  <si>
    <t>Regresso até às 13 horas não tem ajudas de custo</t>
  </si>
  <si>
    <t>Desconta-se  sub. Alimentação nos dias uteis</t>
  </si>
  <si>
    <t xml:space="preserve"> </t>
  </si>
  <si>
    <t>-</t>
  </si>
  <si>
    <t xml:space="preserve">    </t>
  </si>
  <si>
    <t xml:space="preserve">                                                                                                                                             </t>
  </si>
  <si>
    <t xml:space="preserve">                                 </t>
  </si>
  <si>
    <t>* Sempre que sair a partir das 14h não se desconta subsídio de alimentação.</t>
  </si>
  <si>
    <t>ACTO ISOLADO</t>
  </si>
  <si>
    <t>TOTAL</t>
  </si>
  <si>
    <t xml:space="preserve">VENCIMENTO A RECEBER : </t>
  </si>
  <si>
    <t>VALOR DA AQUISIÇÃO :</t>
  </si>
  <si>
    <t>Vencimento Base :</t>
  </si>
  <si>
    <t>Retenção de IRS a 20% :</t>
  </si>
  <si>
    <t xml:space="preserve">1º  Divide-se o valor total da aquisição por 1,21% (retira-se o 
valor do IVA): </t>
  </si>
  <si>
    <t>AJUDA:</t>
  </si>
  <si>
    <t>EXEMPLO: Valor da Aquisição : 1,21% = TOTAL</t>
  </si>
  <si>
    <r>
      <t xml:space="preserve">4º  </t>
    </r>
    <r>
      <rPr>
        <b/>
        <u val="single"/>
        <sz val="9"/>
        <rFont val="Geneva"/>
        <family val="0"/>
      </rPr>
      <t>VENCIMENTO BASE:</t>
    </r>
    <r>
      <rPr>
        <b/>
        <sz val="9"/>
        <rFont val="Geneva"/>
        <family val="0"/>
      </rPr>
      <t xml:space="preserve">
                 =VALOR TOTAL DA AQUISIÇÃO - IRS - IVA</t>
    </r>
  </si>
  <si>
    <r>
      <t xml:space="preserve">2º </t>
    </r>
    <r>
      <rPr>
        <sz val="9"/>
        <rFont val="Geneva"/>
        <family val="0"/>
      </rPr>
      <t xml:space="preserve"> </t>
    </r>
    <r>
      <rPr>
        <b/>
        <sz val="9"/>
        <rFont val="Geneva"/>
        <family val="0"/>
      </rPr>
      <t>VALOR DA AQUISIÇÃO - TOTAL = VALOR DO IVA</t>
    </r>
    <r>
      <rPr>
        <sz val="9"/>
        <rFont val="Geneva"/>
        <family val="0"/>
      </rPr>
      <t xml:space="preserve"> </t>
    </r>
  </si>
  <si>
    <r>
      <t>3º</t>
    </r>
    <r>
      <rPr>
        <sz val="9"/>
        <rFont val="Geneva"/>
        <family val="0"/>
      </rPr>
      <t xml:space="preserve">  </t>
    </r>
    <r>
      <rPr>
        <b/>
        <sz val="9"/>
        <rFont val="Geneva"/>
        <family val="0"/>
      </rPr>
      <t>TOTAL X  0,20% = VALOR DA RETENÇÃO DO IRS</t>
    </r>
  </si>
  <si>
    <r>
      <t>5º</t>
    </r>
    <r>
      <rPr>
        <sz val="9"/>
        <rFont val="Geneva"/>
        <family val="0"/>
      </rPr>
      <t xml:space="preserve"> </t>
    </r>
    <r>
      <rPr>
        <b/>
        <u val="single"/>
        <sz val="9"/>
        <rFont val="Geneva"/>
        <family val="0"/>
      </rPr>
      <t>VENCIMENTO A RECEBER:</t>
    </r>
    <r>
      <rPr>
        <b/>
        <sz val="9"/>
        <rFont val="Geneva"/>
        <family val="0"/>
      </rPr>
      <t xml:space="preserve">
                 = VENCIMENTO BASE  + IVA</t>
    </r>
  </si>
  <si>
    <r>
      <t>NUM ANO CIVIL SÓ É POSSÍVEL FAZER UM ACTO ISOLADO E DEPOIS RECIBOS VERDES,</t>
    </r>
    <r>
      <rPr>
        <b/>
        <u val="single"/>
        <sz val="12"/>
        <rFont val="Geneva"/>
        <family val="0"/>
      </rPr>
      <t xml:space="preserve"> MAS NUNCA AO CONTRÁRIO</t>
    </r>
  </si>
  <si>
    <r>
      <t>Se sair de manhã e regressar até às 20 horas  25%</t>
    </r>
    <r>
      <rPr>
        <sz val="18"/>
        <color indexed="14"/>
        <rFont val="Geneva"/>
        <family val="0"/>
      </rPr>
      <t>*</t>
    </r>
  </si>
  <si>
    <r>
      <t>Se sair de manhã até às 13 horas tem 100%</t>
    </r>
    <r>
      <rPr>
        <sz val="18"/>
        <color indexed="14"/>
        <rFont val="Geneva"/>
        <family val="0"/>
      </rPr>
      <t>*</t>
    </r>
  </si>
  <si>
    <r>
      <t>Depois das 13 horas até às 20 horas tem 25%</t>
    </r>
    <r>
      <rPr>
        <sz val="18"/>
        <color indexed="14"/>
        <rFont val="Geneva"/>
        <family val="0"/>
      </rPr>
      <t>*</t>
    </r>
  </si>
  <si>
    <r>
      <t>Depois das 20 horas tem 50%</t>
    </r>
    <r>
      <rPr>
        <sz val="18"/>
        <color indexed="14"/>
        <rFont val="Geneva"/>
        <family val="0"/>
      </rPr>
      <t>*</t>
    </r>
    <r>
      <rPr>
        <sz val="18"/>
        <rFont val="Geneva"/>
        <family val="0"/>
      </rPr>
      <t xml:space="preserve"> </t>
    </r>
  </si>
  <si>
    <r>
      <t>Se sair de manhã e regressar depois das 20 horas  50%</t>
    </r>
    <r>
      <rPr>
        <sz val="18"/>
        <color indexed="14"/>
        <rFont val="Geneva"/>
        <family val="0"/>
      </rPr>
      <t>*</t>
    </r>
  </si>
  <si>
    <t>*  desconta subsídio de alimentação, nos dias uteis</t>
  </si>
  <si>
    <t>* Um estrangeiro tem 50% de ajudas de custo nos primeiros 15 dias os restantes tem 25% e não</t>
  </si>
  <si>
    <t>desconta o subsídio de alimentação</t>
  </si>
  <si>
    <t>* depois de receber tem de ir pagar o IVA às Finanças</t>
  </si>
  <si>
    <t>só podemos pagar ajudas de</t>
  </si>
  <si>
    <r>
      <t>NOTA:</t>
    </r>
    <r>
      <rPr>
        <b/>
        <sz val="10"/>
        <rFont val="Courier"/>
        <family val="3"/>
      </rPr>
      <t xml:space="preserve"> </t>
    </r>
  </si>
  <si>
    <t>* o IVA é pago nas Finanças depois de receber</t>
  </si>
  <si>
    <t>Func. não docentes/Monitores - não licenciados</t>
  </si>
  <si>
    <t xml:space="preserve">Assistentes/Doutorados/ </t>
  </si>
  <si>
    <t>Funcionários Licenciados</t>
  </si>
  <si>
    <t>,</t>
  </si>
  <si>
    <t>Quando se paga o alojamento ***</t>
  </si>
  <si>
    <t xml:space="preserve">Se sair depois das 13 horas e regressar  </t>
  </si>
  <si>
    <t>Se englobar o periodo das 13 as 14 horas é 25%</t>
  </si>
  <si>
    <t>Transportes:</t>
  </si>
  <si>
    <t>Despacho RT 29/02, de 22-07-02:</t>
  </si>
  <si>
    <t>Projectos e ID’s</t>
  </si>
  <si>
    <t>Deslocações entre Pólos</t>
  </si>
  <si>
    <t>Orientações de estágios</t>
  </si>
  <si>
    <t>Verbas do orçamento</t>
  </si>
  <si>
    <t>0,22€</t>
  </si>
  <si>
    <t xml:space="preserve"> * IVA a 23% :</t>
  </si>
  <si>
    <t>custo a50%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</si>
</sst>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\ [$€-1];[Red]#,##0.00\ [$€-1]"/>
    <numFmt numFmtId="189" formatCode="#,##0.00\ [$€-1];[Red]\-#,##0.00\ [$€-1]"/>
    <numFmt numFmtId="190" formatCode="#,##0.00\ &quot;€&quot;;[Red]#,##0.00\ &quot;€&quot;"/>
    <numFmt numFmtId="191" formatCode="#,##0.000\ &quot;€&quot;;[Red]#,##0.000\ &quot;€&quot;"/>
    <numFmt numFmtId="192" formatCode="#,##0.000\ _€;[Red]#,##0.000\ _€"/>
    <numFmt numFmtId="193" formatCode="#,##0.00\ _€"/>
    <numFmt numFmtId="194" formatCode="#,##0.000\ [$€-1];[Red]#,##0.000\ [$€-1]"/>
    <numFmt numFmtId="195" formatCode="#.##0.00\ [$€-1];[Red]#.##0.00\ [$€-1]"/>
    <numFmt numFmtId="196" formatCode="#.##0.00\ &quot;€&quot;;[Red]#.##0.00\ &quot;€&quot;"/>
  </numFmts>
  <fonts count="7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Courier"/>
      <family val="0"/>
    </font>
    <font>
      <sz val="10"/>
      <name val="Courier"/>
      <family val="0"/>
    </font>
    <font>
      <b/>
      <i/>
      <sz val="10"/>
      <name val="Courier"/>
      <family val="0"/>
    </font>
    <font>
      <b/>
      <sz val="12"/>
      <name val="Courier"/>
      <family val="0"/>
    </font>
    <font>
      <b/>
      <sz val="10"/>
      <color indexed="10"/>
      <name val="Geneva"/>
      <family val="0"/>
    </font>
    <font>
      <sz val="12"/>
      <color indexed="10"/>
      <name val="Courier"/>
      <family val="0"/>
    </font>
    <font>
      <sz val="9"/>
      <name val="Geneva"/>
      <family val="0"/>
    </font>
    <font>
      <b/>
      <sz val="9"/>
      <color indexed="16"/>
      <name val="Geneva"/>
      <family val="0"/>
    </font>
    <font>
      <sz val="9"/>
      <color indexed="16"/>
      <name val="Geneva"/>
      <family val="0"/>
    </font>
    <font>
      <b/>
      <sz val="9"/>
      <name val="Geneva"/>
      <family val="0"/>
    </font>
    <font>
      <u val="single"/>
      <sz val="10"/>
      <name val="Courier"/>
      <family val="0"/>
    </font>
    <font>
      <b/>
      <sz val="13"/>
      <color indexed="10"/>
      <name val="Courier"/>
      <family val="0"/>
    </font>
    <font>
      <b/>
      <sz val="14"/>
      <color indexed="10"/>
      <name val="Courier"/>
      <family val="0"/>
    </font>
    <font>
      <u val="single"/>
      <sz val="10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Geneva"/>
      <family val="0"/>
    </font>
    <font>
      <sz val="16"/>
      <name val="Geneva"/>
      <family val="0"/>
    </font>
    <font>
      <b/>
      <u val="single"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u val="single"/>
      <sz val="12"/>
      <name val="Geneva"/>
      <family val="0"/>
    </font>
    <font>
      <sz val="18"/>
      <name val="Geneva"/>
      <family val="0"/>
    </font>
    <font>
      <sz val="18"/>
      <color indexed="14"/>
      <name val="Geneva"/>
      <family val="0"/>
    </font>
    <font>
      <b/>
      <sz val="18"/>
      <color indexed="14"/>
      <name val="Geneva"/>
      <family val="0"/>
    </font>
    <font>
      <b/>
      <sz val="14"/>
      <name val="Courier"/>
      <family val="3"/>
    </font>
    <font>
      <b/>
      <u val="single"/>
      <sz val="10"/>
      <name val="Courier"/>
      <family val="3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Geneva"/>
      <family val="0"/>
    </font>
    <font>
      <b/>
      <sz val="12"/>
      <color indexed="16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4" applyNumberFormat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3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40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9" fontId="5" fillId="33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9" fontId="5" fillId="33" borderId="15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72" fontId="4" fillId="33" borderId="12" xfId="0" applyNumberFormat="1" applyFont="1" applyFill="1" applyBorder="1" applyAlignment="1">
      <alignment horizontal="right"/>
    </xf>
    <xf numFmtId="172" fontId="4" fillId="33" borderId="16" xfId="0" applyNumberFormat="1" applyFont="1" applyFill="1" applyBorder="1" applyAlignment="1">
      <alignment/>
    </xf>
    <xf numFmtId="9" fontId="5" fillId="33" borderId="17" xfId="0" applyNumberFormat="1" applyFont="1" applyFill="1" applyBorder="1" applyAlignment="1">
      <alignment/>
    </xf>
    <xf numFmtId="9" fontId="5" fillId="33" borderId="18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right"/>
    </xf>
    <xf numFmtId="9" fontId="5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72" fontId="5" fillId="33" borderId="2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4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7" xfId="0" applyFont="1" applyFill="1" applyBorder="1" applyAlignment="1">
      <alignment/>
    </xf>
    <xf numFmtId="172" fontId="5" fillId="33" borderId="16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1" fontId="11" fillId="34" borderId="23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7" xfId="0" applyFont="1" applyFill="1" applyBorder="1" applyAlignment="1">
      <alignment horizontal="left"/>
    </xf>
    <xf numFmtId="172" fontId="10" fillId="34" borderId="27" xfId="0" applyNumberFormat="1" applyFont="1" applyFill="1" applyBorder="1" applyAlignment="1">
      <alignment horizontal="left"/>
    </xf>
    <xf numFmtId="0" fontId="10" fillId="34" borderId="29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3" fillId="34" borderId="0" xfId="0" applyFont="1" applyFill="1" applyAlignment="1">
      <alignment horizontal="left"/>
    </xf>
    <xf numFmtId="0" fontId="0" fillId="34" borderId="15" xfId="0" applyFill="1" applyBorder="1" applyAlignment="1">
      <alignment/>
    </xf>
    <xf numFmtId="0" fontId="16" fillId="34" borderId="15" xfId="0" applyFont="1" applyFill="1" applyBorder="1" applyAlignment="1">
      <alignment/>
    </xf>
    <xf numFmtId="1" fontId="16" fillId="34" borderId="15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1" fontId="16" fillId="34" borderId="0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17" fillId="34" borderId="0" xfId="0" applyFont="1" applyFill="1" applyAlignment="1">
      <alignment/>
    </xf>
    <xf numFmtId="172" fontId="5" fillId="34" borderId="0" xfId="0" applyNumberFormat="1" applyFont="1" applyFill="1" applyBorder="1" applyAlignment="1">
      <alignment/>
    </xf>
    <xf numFmtId="172" fontId="5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72" fontId="4" fillId="34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right"/>
    </xf>
    <xf numFmtId="188" fontId="4" fillId="33" borderId="21" xfId="0" applyNumberFormat="1" applyFont="1" applyFill="1" applyBorder="1" applyAlignment="1">
      <alignment/>
    </xf>
    <xf numFmtId="188" fontId="4" fillId="33" borderId="16" xfId="0" applyNumberFormat="1" applyFont="1" applyFill="1" applyBorder="1" applyAlignment="1">
      <alignment horizontal="right"/>
    </xf>
    <xf numFmtId="188" fontId="4" fillId="33" borderId="20" xfId="0" applyNumberFormat="1" applyFont="1" applyFill="1" applyBorder="1" applyAlignment="1">
      <alignment horizontal="right"/>
    </xf>
    <xf numFmtId="188" fontId="4" fillId="33" borderId="21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/>
    </xf>
    <xf numFmtId="188" fontId="4" fillId="33" borderId="13" xfId="0" applyNumberFormat="1" applyFont="1" applyFill="1" applyBorder="1" applyAlignment="1">
      <alignment/>
    </xf>
    <xf numFmtId="188" fontId="4" fillId="33" borderId="14" xfId="0" applyNumberFormat="1" applyFont="1" applyFill="1" applyBorder="1" applyAlignment="1">
      <alignment horizontal="right"/>
    </xf>
    <xf numFmtId="188" fontId="4" fillId="33" borderId="32" xfId="0" applyNumberFormat="1" applyFont="1" applyFill="1" applyBorder="1" applyAlignment="1">
      <alignment/>
    </xf>
    <xf numFmtId="188" fontId="4" fillId="33" borderId="13" xfId="0" applyNumberFormat="1" applyFont="1" applyFill="1" applyBorder="1" applyAlignment="1">
      <alignment horizontal="right"/>
    </xf>
    <xf numFmtId="188" fontId="4" fillId="33" borderId="12" xfId="0" applyNumberFormat="1" applyFont="1" applyFill="1" applyBorder="1" applyAlignment="1">
      <alignment horizontal="right"/>
    </xf>
    <xf numFmtId="188" fontId="4" fillId="33" borderId="14" xfId="0" applyNumberFormat="1" applyFont="1" applyFill="1" applyBorder="1" applyAlignment="1">
      <alignment/>
    </xf>
    <xf numFmtId="188" fontId="4" fillId="33" borderId="20" xfId="0" applyNumberFormat="1" applyFont="1" applyFill="1" applyBorder="1" applyAlignment="1">
      <alignment/>
    </xf>
    <xf numFmtId="188" fontId="4" fillId="33" borderId="33" xfId="0" applyNumberFormat="1" applyFont="1" applyFill="1" applyBorder="1" applyAlignment="1">
      <alignment/>
    </xf>
    <xf numFmtId="188" fontId="4" fillId="33" borderId="34" xfId="0" applyNumberFormat="1" applyFont="1" applyFill="1" applyBorder="1" applyAlignment="1">
      <alignment/>
    </xf>
    <xf numFmtId="188" fontId="5" fillId="34" borderId="0" xfId="0" applyNumberFormat="1" applyFont="1" applyFill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21" fillId="35" borderId="0" xfId="0" applyFont="1" applyFill="1" applyBorder="1" applyAlignment="1">
      <alignment/>
    </xf>
    <xf numFmtId="0" fontId="22" fillId="35" borderId="41" xfId="0" applyFont="1" applyFill="1" applyBorder="1" applyAlignment="1">
      <alignment horizontal="right"/>
    </xf>
    <xf numFmtId="0" fontId="22" fillId="35" borderId="0" xfId="0" applyFont="1" applyFill="1" applyBorder="1" applyAlignment="1">
      <alignment horizontal="right"/>
    </xf>
    <xf numFmtId="0" fontId="23" fillId="35" borderId="41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190" fontId="20" fillId="35" borderId="0" xfId="0" applyNumberFormat="1" applyFont="1" applyFill="1" applyBorder="1" applyAlignment="1">
      <alignment horizontal="left"/>
    </xf>
    <xf numFmtId="190" fontId="21" fillId="35" borderId="0" xfId="0" applyNumberFormat="1" applyFont="1" applyFill="1" applyBorder="1" applyAlignment="1">
      <alignment horizontal="left"/>
    </xf>
    <xf numFmtId="190" fontId="21" fillId="35" borderId="0" xfId="0" applyNumberFormat="1" applyFont="1" applyFill="1" applyBorder="1" applyAlignment="1">
      <alignment/>
    </xf>
    <xf numFmtId="190" fontId="20" fillId="35" borderId="32" xfId="0" applyNumberFormat="1" applyFont="1" applyFill="1" applyBorder="1" applyAlignment="1">
      <alignment horizontal="center"/>
    </xf>
    <xf numFmtId="193" fontId="21" fillId="35" borderId="0" xfId="0" applyNumberFormat="1" applyFont="1" applyFill="1" applyBorder="1" applyAlignment="1">
      <alignment horizontal="left"/>
    </xf>
    <xf numFmtId="0" fontId="25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2" fillId="34" borderId="0" xfId="0" applyFont="1" applyFill="1" applyAlignment="1">
      <alignment/>
    </xf>
    <xf numFmtId="0" fontId="1" fillId="0" borderId="0" xfId="0" applyFont="1" applyAlignment="1">
      <alignment/>
    </xf>
    <xf numFmtId="0" fontId="33" fillId="33" borderId="18" xfId="0" applyFont="1" applyFill="1" applyBorder="1" applyAlignment="1">
      <alignment/>
    </xf>
    <xf numFmtId="0" fontId="37" fillId="0" borderId="0" xfId="0" applyFont="1" applyAlignment="1">
      <alignment/>
    </xf>
    <xf numFmtId="0" fontId="38" fillId="34" borderId="42" xfId="0" applyFont="1" applyFill="1" applyBorder="1" applyAlignment="1">
      <alignment/>
    </xf>
    <xf numFmtId="0" fontId="38" fillId="34" borderId="42" xfId="0" applyFont="1" applyFill="1" applyBorder="1" applyAlignment="1">
      <alignment horizontal="left"/>
    </xf>
    <xf numFmtId="0" fontId="18" fillId="34" borderId="0" xfId="47" applyFont="1" applyFill="1" applyAlignment="1" applyProtection="1">
      <alignment/>
      <protection/>
    </xf>
    <xf numFmtId="172" fontId="34" fillId="0" borderId="43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36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 horizontal="left"/>
    </xf>
    <xf numFmtId="172" fontId="14" fillId="0" borderId="37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5" fillId="0" borderId="39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41" fillId="37" borderId="0" xfId="0" applyFont="1" applyFill="1" applyAlignment="1">
      <alignment horizontal="left"/>
    </xf>
    <xf numFmtId="0" fontId="28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0" fontId="27" fillId="36" borderId="43" xfId="0" applyFont="1" applyFill="1" applyBorder="1" applyAlignment="1">
      <alignment horizontal="left" vertical="top" wrapText="1"/>
    </xf>
    <xf numFmtId="0" fontId="10" fillId="36" borderId="35" xfId="0" applyFont="1" applyFill="1" applyBorder="1" applyAlignment="1">
      <alignment horizontal="left" vertical="top" wrapText="1"/>
    </xf>
    <xf numFmtId="0" fontId="10" fillId="36" borderId="36" xfId="0" applyFont="1" applyFill="1" applyBorder="1" applyAlignment="1">
      <alignment horizontal="left" vertical="top" wrapText="1"/>
    </xf>
    <xf numFmtId="0" fontId="10" fillId="36" borderId="40" xfId="0" applyFont="1" applyFill="1" applyBorder="1" applyAlignment="1">
      <alignment horizontal="left" vertical="top" wrapText="1"/>
    </xf>
    <xf numFmtId="0" fontId="10" fillId="36" borderId="38" xfId="0" applyFont="1" applyFill="1" applyBorder="1" applyAlignment="1">
      <alignment horizontal="left" vertical="top" wrapText="1"/>
    </xf>
    <xf numFmtId="0" fontId="10" fillId="36" borderId="39" xfId="0" applyFont="1" applyFill="1" applyBorder="1" applyAlignment="1">
      <alignment horizontal="left" vertical="top" wrapText="1"/>
    </xf>
    <xf numFmtId="0" fontId="24" fillId="36" borderId="42" xfId="0" applyFont="1" applyFill="1" applyBorder="1" applyAlignment="1">
      <alignment horizontal="center"/>
    </xf>
    <xf numFmtId="0" fontId="24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0" fillId="36" borderId="0" xfId="0" applyFill="1" applyAlignment="1">
      <alignment horizontal="left" vertical="top" wrapText="1"/>
    </xf>
    <xf numFmtId="0" fontId="0" fillId="36" borderId="43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right"/>
    </xf>
    <xf numFmtId="0" fontId="22" fillId="35" borderId="0" xfId="0" applyFont="1" applyFill="1" applyBorder="1" applyAlignment="1">
      <alignment horizontal="right"/>
    </xf>
    <xf numFmtId="0" fontId="0" fillId="35" borderId="43" xfId="0" applyFill="1" applyBorder="1" applyAlignment="1">
      <alignment horizontal="right"/>
    </xf>
    <xf numFmtId="0" fontId="0" fillId="35" borderId="35" xfId="0" applyFill="1" applyBorder="1" applyAlignment="1">
      <alignment horizontal="right"/>
    </xf>
    <xf numFmtId="0" fontId="20" fillId="35" borderId="41" xfId="0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0" fontId="36" fillId="35" borderId="41" xfId="0" applyFont="1" applyFill="1" applyBorder="1" applyAlignment="1">
      <alignment horizontal="right"/>
    </xf>
    <xf numFmtId="0" fontId="36" fillId="35" borderId="0" xfId="0" applyFont="1" applyFill="1" applyBorder="1" applyAlignment="1">
      <alignment horizontal="right"/>
    </xf>
    <xf numFmtId="0" fontId="24" fillId="35" borderId="42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35" fillId="35" borderId="41" xfId="0" applyFont="1" applyFill="1" applyBorder="1" applyAlignment="1">
      <alignment horizontal="right"/>
    </xf>
    <xf numFmtId="0" fontId="35" fillId="35" borderId="0" xfId="0" applyFont="1" applyFill="1" applyBorder="1" applyAlignment="1">
      <alignment horizontal="right"/>
    </xf>
    <xf numFmtId="0" fontId="23" fillId="35" borderId="41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21</xdr:row>
      <xdr:rowOff>85725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133475" y="4133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75" zoomScaleNormal="175" zoomScalePageLayoutView="0" workbookViewId="0" topLeftCell="A16">
      <selection activeCell="B27" sqref="B27"/>
    </sheetView>
  </sheetViews>
  <sheetFormatPr defaultColWidth="10.625" defaultRowHeight="12.75"/>
  <cols>
    <col min="1" max="2" width="10.625" style="66" customWidth="1"/>
    <col min="3" max="3" width="14.50390625" style="66" customWidth="1"/>
    <col min="4" max="4" width="21.625" style="66" customWidth="1"/>
    <col min="5" max="16384" width="10.625" style="66" customWidth="1"/>
  </cols>
  <sheetData>
    <row r="1" spans="1:10" s="69" customFormat="1" ht="15">
      <c r="A1" s="63"/>
      <c r="B1" s="64" t="s">
        <v>7</v>
      </c>
      <c r="C1" s="65"/>
      <c r="D1" s="66"/>
      <c r="E1" s="67"/>
      <c r="F1" s="67"/>
      <c r="G1" s="67"/>
      <c r="H1" s="67"/>
      <c r="I1" s="67"/>
      <c r="J1" s="68"/>
    </row>
    <row r="2" spans="1:4" ht="12.75">
      <c r="A2" s="39"/>
      <c r="B2" s="8"/>
      <c r="C2" s="8"/>
      <c r="D2" s="40"/>
    </row>
    <row r="3" spans="1:4" ht="15">
      <c r="A3" s="41" t="s">
        <v>6</v>
      </c>
      <c r="B3" s="38"/>
      <c r="C3" s="17"/>
      <c r="D3" s="35"/>
    </row>
    <row r="4" spans="1:4" ht="12.75">
      <c r="A4" s="20"/>
      <c r="B4" s="16"/>
      <c r="C4" s="17"/>
      <c r="D4" s="35"/>
    </row>
    <row r="5" spans="1:4" ht="12.75">
      <c r="A5" s="20"/>
      <c r="B5" s="38"/>
      <c r="C5" s="21" t="s">
        <v>1</v>
      </c>
      <c r="D5" s="36" t="s">
        <v>2</v>
      </c>
    </row>
    <row r="6" spans="1:4" ht="12.75">
      <c r="A6" s="1" t="s">
        <v>3</v>
      </c>
      <c r="B6" s="16"/>
      <c r="C6" s="13"/>
      <c r="D6" s="35"/>
    </row>
    <row r="7" spans="1:4" ht="12.75">
      <c r="A7" s="1">
        <v>0</v>
      </c>
      <c r="B7" s="11">
        <v>1</v>
      </c>
      <c r="C7" s="96">
        <v>131.54</v>
      </c>
      <c r="D7" s="91">
        <f>A7*C7</f>
        <v>0</v>
      </c>
    </row>
    <row r="8" spans="1:4" ht="12.75">
      <c r="A8" s="4">
        <v>0</v>
      </c>
      <c r="B8" s="12">
        <v>0.7</v>
      </c>
      <c r="C8" s="86">
        <v>85.07</v>
      </c>
      <c r="D8" s="92">
        <f>A8*C8</f>
        <v>0</v>
      </c>
    </row>
    <row r="9" spans="1:4" ht="12.75">
      <c r="A9" s="4">
        <v>0</v>
      </c>
      <c r="B9" s="12">
        <v>0.5</v>
      </c>
      <c r="C9" s="86">
        <v>60.77</v>
      </c>
      <c r="D9" s="92">
        <f>A9*C9</f>
        <v>0</v>
      </c>
    </row>
    <row r="10" spans="1:4" ht="12.75">
      <c r="A10" s="4">
        <v>0</v>
      </c>
      <c r="B10" s="12">
        <v>0.4</v>
      </c>
      <c r="C10" s="86">
        <f>$C$7*40%</f>
        <v>52.616</v>
      </c>
      <c r="D10" s="92">
        <f>A10*C10</f>
        <v>0</v>
      </c>
    </row>
    <row r="11" spans="1:4" ht="13.5" customHeight="1">
      <c r="A11" s="6">
        <v>0</v>
      </c>
      <c r="B11" s="14">
        <v>0.2</v>
      </c>
      <c r="C11" s="86">
        <f>$C$7*20%</f>
        <v>26.308</v>
      </c>
      <c r="D11" s="97">
        <f>A11*C11</f>
        <v>0</v>
      </c>
    </row>
    <row r="12" spans="1:4" ht="12.75" hidden="1">
      <c r="A12" s="42" t="s">
        <v>4</v>
      </c>
      <c r="B12" s="8"/>
      <c r="C12" s="9"/>
      <c r="D12" s="32"/>
    </row>
    <row r="13" spans="1:4" ht="13.5" thickBot="1">
      <c r="A13" s="2"/>
      <c r="B13" s="16"/>
      <c r="C13" s="96">
        <v>4.27</v>
      </c>
      <c r="D13" s="98">
        <f>C13*A13</f>
        <v>0</v>
      </c>
    </row>
    <row r="14" spans="1:4" ht="13.5" thickBot="1">
      <c r="A14" s="20"/>
      <c r="B14" s="16"/>
      <c r="C14" s="17"/>
      <c r="D14" s="99">
        <f>SUM(D7:D11)-D13</f>
        <v>0</v>
      </c>
    </row>
    <row r="15" spans="1:6" ht="12.75">
      <c r="A15" s="20"/>
      <c r="B15" s="16"/>
      <c r="C15" s="26"/>
      <c r="D15" s="34"/>
      <c r="F15" s="84" t="s">
        <v>20</v>
      </c>
    </row>
    <row r="16" spans="1:4" ht="12.75">
      <c r="A16" s="20"/>
      <c r="B16" s="16"/>
      <c r="C16" s="16"/>
      <c r="D16" s="33"/>
    </row>
    <row r="17" spans="1:4" ht="15">
      <c r="A17" s="41" t="s">
        <v>5</v>
      </c>
      <c r="B17" s="38"/>
      <c r="C17" s="17"/>
      <c r="D17" s="35"/>
    </row>
    <row r="18" spans="1:6" ht="12.75">
      <c r="A18" s="20"/>
      <c r="B18" s="16"/>
      <c r="C18" s="17"/>
      <c r="D18" s="35"/>
      <c r="F18" s="70"/>
    </row>
    <row r="19" spans="1:4" ht="12.75">
      <c r="A19" s="20"/>
      <c r="B19" s="38"/>
      <c r="C19" s="21" t="s">
        <v>1</v>
      </c>
      <c r="D19" s="36" t="s">
        <v>2</v>
      </c>
    </row>
    <row r="20" spans="1:6" ht="12.75">
      <c r="A20" s="1" t="s">
        <v>3</v>
      </c>
      <c r="B20" s="16"/>
      <c r="C20" s="13"/>
      <c r="D20" s="35"/>
      <c r="F20" s="80"/>
    </row>
    <row r="21" spans="1:4" ht="12.75">
      <c r="A21" s="1">
        <v>0</v>
      </c>
      <c r="B21" s="11">
        <v>1</v>
      </c>
      <c r="C21" s="96">
        <v>89.35</v>
      </c>
      <c r="D21" s="91">
        <f>A21*C21</f>
        <v>0</v>
      </c>
    </row>
    <row r="22" spans="1:4" ht="12.75">
      <c r="A22" s="4">
        <v>0</v>
      </c>
      <c r="B22" s="12">
        <v>0.7</v>
      </c>
      <c r="C22" s="86">
        <v>62.55</v>
      </c>
      <c r="D22" s="92">
        <f>A22*C22</f>
        <v>0</v>
      </c>
    </row>
    <row r="23" spans="1:4" ht="12.75">
      <c r="A23" s="4">
        <v>0</v>
      </c>
      <c r="B23" s="12">
        <v>0.6</v>
      </c>
      <c r="C23" s="86">
        <f>$C$21*B23</f>
        <v>53.60999999999999</v>
      </c>
      <c r="D23" s="92">
        <f>A23*C23</f>
        <v>0</v>
      </c>
    </row>
    <row r="24" spans="1:4" ht="12.75">
      <c r="A24" s="4">
        <v>0</v>
      </c>
      <c r="B24" s="12">
        <v>0.5</v>
      </c>
      <c r="C24" s="86">
        <v>59.56</v>
      </c>
      <c r="D24" s="92">
        <f>A24*C24</f>
        <v>0</v>
      </c>
    </row>
    <row r="25" spans="1:4" ht="12.75">
      <c r="A25" s="6">
        <v>0</v>
      </c>
      <c r="B25" s="14">
        <v>0.3</v>
      </c>
      <c r="C25" s="86">
        <f>$C$21*B25</f>
        <v>26.804999999999996</v>
      </c>
      <c r="D25" s="93">
        <f>A25*C25</f>
        <v>0</v>
      </c>
    </row>
    <row r="26" spans="1:4" ht="12.75">
      <c r="A26" s="42" t="s">
        <v>4</v>
      </c>
      <c r="B26" s="8"/>
      <c r="C26" s="9"/>
      <c r="D26" s="98"/>
    </row>
    <row r="27" spans="1:4" ht="13.5" thickBot="1">
      <c r="A27" s="2">
        <v>0</v>
      </c>
      <c r="B27" s="16"/>
      <c r="C27" s="86">
        <v>4.27</v>
      </c>
      <c r="D27" s="98">
        <f>C27*A27</f>
        <v>0</v>
      </c>
    </row>
    <row r="28" spans="1:4" ht="12.75">
      <c r="A28" s="43"/>
      <c r="B28" s="28"/>
      <c r="C28" s="28"/>
      <c r="D28" s="100">
        <f>SUM(D21:D25)-D27</f>
        <v>0</v>
      </c>
    </row>
    <row r="29" spans="1:4" ht="12.75">
      <c r="A29" s="28"/>
      <c r="B29" s="28"/>
      <c r="C29" s="28"/>
      <c r="D29" s="37"/>
    </row>
    <row r="30" ht="6.75" customHeight="1"/>
  </sheetData>
  <sheetProtection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175" zoomScaleNormal="175" zoomScalePageLayoutView="0" workbookViewId="0" topLeftCell="A10">
      <selection activeCell="A10" sqref="A10"/>
    </sheetView>
  </sheetViews>
  <sheetFormatPr defaultColWidth="10.625" defaultRowHeight="12.75"/>
  <cols>
    <col min="1" max="1" width="8.625" style="72" customWidth="1"/>
    <col min="2" max="2" width="6.625" style="72" customWidth="1"/>
    <col min="3" max="3" width="13.125" style="72" customWidth="1"/>
    <col min="4" max="4" width="14.875" style="72" customWidth="1"/>
    <col min="5" max="5" width="3.125" style="72" customWidth="1"/>
    <col min="6" max="6" width="11.00390625" style="72" customWidth="1"/>
    <col min="7" max="7" width="6.625" style="72" customWidth="1"/>
    <col min="8" max="8" width="12.625" style="72" customWidth="1"/>
    <col min="9" max="9" width="14.625" style="72" customWidth="1"/>
    <col min="10" max="16384" width="10.625" style="72" customWidth="1"/>
  </cols>
  <sheetData>
    <row r="1" spans="1:10" s="69" customFormat="1" ht="15">
      <c r="A1" s="70"/>
      <c r="B1" s="75"/>
      <c r="C1" s="76"/>
      <c r="D1" s="75" t="s">
        <v>0</v>
      </c>
      <c r="E1" s="67"/>
      <c r="F1" s="67"/>
      <c r="G1" s="67"/>
      <c r="H1" s="67"/>
      <c r="I1" s="67"/>
      <c r="J1" s="68"/>
    </row>
    <row r="2" spans="1:9" ht="12">
      <c r="A2" s="39"/>
      <c r="B2" s="8"/>
      <c r="C2" s="77"/>
      <c r="D2" s="78"/>
      <c r="E2" s="15"/>
      <c r="F2" s="15"/>
      <c r="G2" s="8"/>
      <c r="H2" s="8"/>
      <c r="I2" s="40"/>
    </row>
    <row r="3" spans="1:9" ht="15">
      <c r="A3" s="122" t="s">
        <v>52</v>
      </c>
      <c r="B3" s="38"/>
      <c r="C3" s="17"/>
      <c r="D3" s="18"/>
      <c r="E3" s="19"/>
      <c r="F3" s="19"/>
      <c r="G3" s="19"/>
      <c r="H3" s="16"/>
      <c r="I3" s="30"/>
    </row>
    <row r="4" spans="1:9" ht="12" thickBot="1">
      <c r="A4" s="20"/>
      <c r="B4" s="16"/>
      <c r="C4" s="17"/>
      <c r="D4" s="18"/>
      <c r="E4" s="19"/>
      <c r="F4" s="19"/>
      <c r="G4" s="19"/>
      <c r="H4" s="27"/>
      <c r="I4" s="33"/>
    </row>
    <row r="5" spans="1:10" ht="12">
      <c r="A5" s="20"/>
      <c r="B5" s="16"/>
      <c r="C5" s="21" t="s">
        <v>1</v>
      </c>
      <c r="D5" s="22" t="s">
        <v>2</v>
      </c>
      <c r="E5" s="19"/>
      <c r="F5" s="23"/>
      <c r="G5" s="127" t="s">
        <v>50</v>
      </c>
      <c r="H5" s="128"/>
      <c r="I5" s="129"/>
      <c r="J5" s="71"/>
    </row>
    <row r="6" spans="1:10" ht="12">
      <c r="A6" s="1" t="s">
        <v>3</v>
      </c>
      <c r="B6" s="16"/>
      <c r="C6" s="17"/>
      <c r="D6" s="18"/>
      <c r="E6" s="27"/>
      <c r="F6" s="23"/>
      <c r="G6" s="130" t="s">
        <v>56</v>
      </c>
      <c r="H6" s="131"/>
      <c r="I6" s="132"/>
      <c r="J6" s="71"/>
    </row>
    <row r="7" spans="1:10" ht="12">
      <c r="A7" s="1">
        <v>0</v>
      </c>
      <c r="B7" s="3">
        <v>1</v>
      </c>
      <c r="C7" s="88">
        <v>39.83</v>
      </c>
      <c r="D7" s="91">
        <f>A7*C7</f>
        <v>0</v>
      </c>
      <c r="E7" s="27"/>
      <c r="F7" s="27"/>
      <c r="G7" s="133" t="s">
        <v>49</v>
      </c>
      <c r="H7" s="131"/>
      <c r="I7" s="134"/>
      <c r="J7" s="71"/>
    </row>
    <row r="8" spans="1:11" ht="12" thickBot="1">
      <c r="A8" s="4">
        <v>0</v>
      </c>
      <c r="B8" s="5">
        <v>0.75</v>
      </c>
      <c r="C8" s="89">
        <f>$C$7*75%</f>
        <v>29.8725</v>
      </c>
      <c r="D8" s="92">
        <f>A8*C8</f>
        <v>0</v>
      </c>
      <c r="E8" s="23"/>
      <c r="F8" s="23"/>
      <c r="G8" s="135" t="s">
        <v>67</v>
      </c>
      <c r="H8" s="136"/>
      <c r="I8" s="137"/>
      <c r="J8" s="71"/>
      <c r="K8" s="82"/>
    </row>
    <row r="9" spans="1:11" ht="12">
      <c r="A9" s="4">
        <v>0</v>
      </c>
      <c r="B9" s="5">
        <v>0.5</v>
      </c>
      <c r="C9" s="89">
        <f>$C$7*50%</f>
        <v>19.915</v>
      </c>
      <c r="D9" s="92">
        <f>A9*C9</f>
        <v>0</v>
      </c>
      <c r="E9" s="23"/>
      <c r="F9" s="27"/>
      <c r="G9" s="27"/>
      <c r="H9" s="27"/>
      <c r="I9" s="30"/>
      <c r="J9" s="71"/>
      <c r="K9" s="83"/>
    </row>
    <row r="10" spans="1:11" ht="12">
      <c r="A10" s="6">
        <v>0</v>
      </c>
      <c r="B10" s="7">
        <v>0.25</v>
      </c>
      <c r="C10" s="90">
        <f>$C$7*25%</f>
        <v>9.9575</v>
      </c>
      <c r="D10" s="93">
        <f>C10*A10</f>
        <v>0</v>
      </c>
      <c r="E10" s="23"/>
      <c r="F10" s="23"/>
      <c r="G10" s="27"/>
      <c r="H10" s="27"/>
      <c r="I10" s="30"/>
      <c r="J10" s="81"/>
      <c r="K10" s="71"/>
    </row>
    <row r="11" spans="1:10" ht="12">
      <c r="A11" s="42" t="s">
        <v>4</v>
      </c>
      <c r="B11" s="8"/>
      <c r="C11" s="9"/>
      <c r="D11" s="10"/>
      <c r="E11" s="79"/>
      <c r="F11" s="25"/>
      <c r="G11" s="23"/>
      <c r="H11" s="26"/>
      <c r="I11" s="30"/>
      <c r="J11" s="81"/>
    </row>
    <row r="12" spans="1:10" ht="12.75" customHeight="1" thickBot="1">
      <c r="A12" s="2">
        <v>0</v>
      </c>
      <c r="B12" s="16"/>
      <c r="C12" s="86">
        <v>4.27</v>
      </c>
      <c r="D12" s="87">
        <f>C12*A12</f>
        <v>0</v>
      </c>
      <c r="E12" s="19"/>
      <c r="F12" s="26"/>
      <c r="G12" s="26"/>
      <c r="H12" s="26"/>
      <c r="I12" s="33"/>
      <c r="J12" s="85"/>
    </row>
    <row r="13" spans="1:10" ht="12" thickBot="1">
      <c r="A13" s="20"/>
      <c r="B13" s="16"/>
      <c r="C13" s="17"/>
      <c r="D13" s="94">
        <f>SUM(D7:D10)-D12</f>
        <v>0</v>
      </c>
      <c r="E13" s="18"/>
      <c r="F13" s="25"/>
      <c r="G13" s="16"/>
      <c r="H13" s="16"/>
      <c r="I13" s="33"/>
      <c r="J13" s="71"/>
    </row>
    <row r="14" spans="1:12" ht="12">
      <c r="A14" s="20"/>
      <c r="B14" s="16"/>
      <c r="C14" s="17"/>
      <c r="D14" s="23"/>
      <c r="E14" s="18"/>
      <c r="F14" s="19"/>
      <c r="G14" s="16"/>
      <c r="H14" s="26"/>
      <c r="I14" s="34"/>
      <c r="J14" s="71"/>
      <c r="L14" s="73"/>
    </row>
    <row r="15" spans="1:10" ht="12">
      <c r="A15" s="20"/>
      <c r="B15" s="16"/>
      <c r="C15" s="17"/>
      <c r="D15" s="18"/>
      <c r="E15" s="18"/>
      <c r="F15" s="19"/>
      <c r="G15" s="16"/>
      <c r="H15" s="16"/>
      <c r="I15" s="33"/>
      <c r="J15" s="71"/>
    </row>
    <row r="16" spans="1:9" ht="15">
      <c r="A16" s="41" t="s">
        <v>53</v>
      </c>
      <c r="B16" s="38"/>
      <c r="C16" s="17"/>
      <c r="D16" s="18"/>
      <c r="E16" s="19"/>
      <c r="F16" s="31" t="s">
        <v>6</v>
      </c>
      <c r="G16" s="38"/>
      <c r="H16" s="17"/>
      <c r="I16" s="35"/>
    </row>
    <row r="17" spans="1:9" ht="12">
      <c r="A17" s="20" t="s">
        <v>54</v>
      </c>
      <c r="B17" s="16"/>
      <c r="C17" s="17"/>
      <c r="D17" s="18"/>
      <c r="E17" s="19"/>
      <c r="F17" s="19"/>
      <c r="G17" s="16"/>
      <c r="H17" s="17"/>
      <c r="I17" s="35"/>
    </row>
    <row r="18" spans="1:9" ht="12.75">
      <c r="A18" s="20"/>
      <c r="B18" s="16"/>
      <c r="C18" s="21" t="s">
        <v>1</v>
      </c>
      <c r="D18" s="22" t="s">
        <v>2</v>
      </c>
      <c r="E18" s="16"/>
      <c r="F18" s="19"/>
      <c r="G18" s="38"/>
      <c r="H18" s="21" t="s">
        <v>1</v>
      </c>
      <c r="I18" s="36" t="s">
        <v>2</v>
      </c>
    </row>
    <row r="19" spans="1:9" ht="12">
      <c r="A19" s="1" t="s">
        <v>3</v>
      </c>
      <c r="B19" s="16"/>
      <c r="C19" s="17"/>
      <c r="D19" s="18"/>
      <c r="E19" s="16"/>
      <c r="F19" s="1" t="s">
        <v>3</v>
      </c>
      <c r="G19" s="16"/>
      <c r="H19" s="13"/>
      <c r="I19" s="35"/>
    </row>
    <row r="20" spans="1:9" ht="12">
      <c r="A20" s="1">
        <v>0</v>
      </c>
      <c r="B20" s="11">
        <v>1</v>
      </c>
      <c r="C20" s="88">
        <v>50.2</v>
      </c>
      <c r="D20" s="91">
        <f>A20*C20</f>
        <v>0</v>
      </c>
      <c r="E20" s="16"/>
      <c r="F20" s="1">
        <v>0</v>
      </c>
      <c r="G20" s="11">
        <v>1</v>
      </c>
      <c r="H20" s="96">
        <v>43.39</v>
      </c>
      <c r="I20" s="91">
        <f>F20*H20</f>
        <v>0</v>
      </c>
    </row>
    <row r="21" spans="1:9" ht="12">
      <c r="A21" s="4">
        <v>0</v>
      </c>
      <c r="B21" s="12">
        <v>0.75</v>
      </c>
      <c r="C21" s="89">
        <f>$C$20*75%</f>
        <v>37.650000000000006</v>
      </c>
      <c r="D21" s="92">
        <f>A21*C21</f>
        <v>0</v>
      </c>
      <c r="E21" s="16"/>
      <c r="F21" s="4">
        <v>0</v>
      </c>
      <c r="G21" s="12">
        <v>0.75</v>
      </c>
      <c r="H21" s="86">
        <f>$H$20*75%</f>
        <v>32.542500000000004</v>
      </c>
      <c r="I21" s="92">
        <f>F21*H21</f>
        <v>0</v>
      </c>
    </row>
    <row r="22" spans="1:9" ht="12">
      <c r="A22" s="4">
        <v>0</v>
      </c>
      <c r="B22" s="12">
        <v>0.5</v>
      </c>
      <c r="C22" s="89">
        <f>$C$20*50%</f>
        <v>25.1</v>
      </c>
      <c r="D22" s="92">
        <f>A22*C22</f>
        <v>0</v>
      </c>
      <c r="E22" s="16"/>
      <c r="F22" s="4">
        <v>0</v>
      </c>
      <c r="G22" s="12">
        <v>0.5</v>
      </c>
      <c r="H22" s="86">
        <f>$H$20*50%</f>
        <v>21.695</v>
      </c>
      <c r="I22" s="92">
        <f>F22*H22</f>
        <v>0</v>
      </c>
    </row>
    <row r="23" spans="1:9" ht="12">
      <c r="A23" s="4">
        <v>0</v>
      </c>
      <c r="B23" s="12">
        <v>0.3</v>
      </c>
      <c r="C23" s="89">
        <f>$C$20*30%</f>
        <v>15.06</v>
      </c>
      <c r="D23" s="95">
        <f>C23*A23</f>
        <v>0</v>
      </c>
      <c r="E23" s="16"/>
      <c r="F23" s="4">
        <v>0</v>
      </c>
      <c r="G23" s="12">
        <v>0.3</v>
      </c>
      <c r="H23" s="86">
        <f>$H$20*30%</f>
        <v>13.017</v>
      </c>
      <c r="I23" s="92">
        <f>F23*H23</f>
        <v>0</v>
      </c>
    </row>
    <row r="24" spans="1:9" ht="12">
      <c r="A24" s="6">
        <v>0</v>
      </c>
      <c r="B24" s="14">
        <v>0.25</v>
      </c>
      <c r="C24" s="90">
        <f>$C20*25%</f>
        <v>12.55</v>
      </c>
      <c r="D24" s="93">
        <f>(C24*A24)</f>
        <v>0</v>
      </c>
      <c r="E24" s="16"/>
      <c r="F24" s="6">
        <v>0</v>
      </c>
      <c r="G24" s="14">
        <v>0.25</v>
      </c>
      <c r="H24" s="86">
        <f>$H$20*25%</f>
        <v>10.8475</v>
      </c>
      <c r="I24" s="97">
        <f>F24*H24</f>
        <v>0</v>
      </c>
    </row>
    <row r="25" spans="1:9" ht="12">
      <c r="A25" s="42" t="s">
        <v>4</v>
      </c>
      <c r="B25" s="16"/>
      <c r="C25" s="13" t="s">
        <v>21</v>
      </c>
      <c r="D25" s="10" t="s">
        <v>24</v>
      </c>
      <c r="E25" s="16"/>
      <c r="F25" s="24" t="s">
        <v>4</v>
      </c>
      <c r="G25" s="8"/>
      <c r="H25" s="9"/>
      <c r="I25" s="32"/>
    </row>
    <row r="26" spans="1:9" ht="12" thickBot="1">
      <c r="A26" s="2">
        <v>0</v>
      </c>
      <c r="B26" s="16" t="s">
        <v>20</v>
      </c>
      <c r="C26" s="86">
        <v>4.27</v>
      </c>
      <c r="D26" s="87">
        <f>C26*A26</f>
        <v>0</v>
      </c>
      <c r="E26" s="16"/>
      <c r="F26" s="2">
        <v>0</v>
      </c>
      <c r="G26" s="16"/>
      <c r="H26" s="86">
        <v>4.27</v>
      </c>
      <c r="I26" s="98">
        <f>H26*F26</f>
        <v>0</v>
      </c>
    </row>
    <row r="27" spans="1:256" ht="12" thickBot="1">
      <c r="A27" s="20" t="s">
        <v>22</v>
      </c>
      <c r="B27" s="16"/>
      <c r="C27" s="17"/>
      <c r="D27" s="94">
        <f>SUM(D20:D24)-D26</f>
        <v>0</v>
      </c>
      <c r="E27" s="16"/>
      <c r="F27" s="19"/>
      <c r="G27" s="16"/>
      <c r="H27" s="17"/>
      <c r="I27" s="99">
        <f>SUM(I20:I24)-I26</f>
        <v>0</v>
      </c>
      <c r="IV27" s="72" t="s">
        <v>20</v>
      </c>
    </row>
    <row r="28" spans="1:9" ht="12">
      <c r="A28" s="29" t="s">
        <v>20</v>
      </c>
      <c r="B28" s="28"/>
      <c r="C28" s="28"/>
      <c r="D28" s="28"/>
      <c r="E28" s="28"/>
      <c r="F28" s="28"/>
      <c r="G28" s="28"/>
      <c r="H28" s="28"/>
      <c r="I28" s="37"/>
    </row>
    <row r="29" ht="12">
      <c r="M29" s="72" t="s">
        <v>23</v>
      </c>
    </row>
    <row r="30" ht="12.75">
      <c r="A30" s="74"/>
    </row>
    <row r="33" spans="3:6" ht="12">
      <c r="C33" s="101"/>
      <c r="F33" s="101"/>
    </row>
    <row r="43" ht="11.25" customHeight="1"/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25">
      <selection activeCell="E19" sqref="E19"/>
    </sheetView>
  </sheetViews>
  <sheetFormatPr defaultColWidth="10.625" defaultRowHeight="12.75"/>
  <cols>
    <col min="1" max="1" width="1.4921875" style="44" customWidth="1"/>
    <col min="2" max="4" width="10.625" style="44" customWidth="1"/>
    <col min="5" max="5" width="16.125" style="44" customWidth="1"/>
    <col min="6" max="6" width="3.375" style="45" customWidth="1"/>
    <col min="7" max="7" width="80.00390625" style="44" bestFit="1" customWidth="1"/>
    <col min="8" max="8" width="10.625" style="44" customWidth="1"/>
    <col min="9" max="9" width="16.00390625" style="44" customWidth="1"/>
    <col min="10" max="16384" width="10.625" style="44" customWidth="1"/>
  </cols>
  <sheetData>
    <row r="1" ht="12" thickBot="1"/>
    <row r="2" spans="2:9" s="50" customFormat="1" ht="15.75" thickBot="1">
      <c r="B2" s="124" t="s">
        <v>0</v>
      </c>
      <c r="C2" s="46"/>
      <c r="D2" s="47"/>
      <c r="E2" s="48"/>
      <c r="F2" s="48"/>
      <c r="G2" s="125" t="s">
        <v>7</v>
      </c>
      <c r="H2" s="46"/>
      <c r="I2" s="49"/>
    </row>
    <row r="3" ht="12">
      <c r="B3" s="51" t="s">
        <v>8</v>
      </c>
    </row>
    <row r="4" ht="12" thickBot="1"/>
    <row r="5" spans="2:9" ht="19.5" customHeight="1" thickTop="1">
      <c r="B5" s="52" t="s">
        <v>9</v>
      </c>
      <c r="C5" s="53"/>
      <c r="D5" s="53"/>
      <c r="E5" s="54"/>
      <c r="G5" s="52"/>
      <c r="H5" s="53"/>
      <c r="I5" s="54"/>
    </row>
    <row r="6" spans="2:9" ht="19.5" customHeight="1">
      <c r="B6" s="55" t="s">
        <v>58</v>
      </c>
      <c r="C6" s="45"/>
      <c r="E6" s="56"/>
      <c r="G6" s="57"/>
      <c r="H6" s="45"/>
      <c r="I6" s="56"/>
    </row>
    <row r="7" spans="2:9" ht="19.5" customHeight="1">
      <c r="B7" s="55" t="s">
        <v>40</v>
      </c>
      <c r="C7" s="45"/>
      <c r="D7" s="45"/>
      <c r="E7" s="56"/>
      <c r="G7" s="57" t="s">
        <v>10</v>
      </c>
      <c r="H7" s="45"/>
      <c r="I7" s="56"/>
    </row>
    <row r="8" spans="2:9" ht="19.5" customHeight="1">
      <c r="B8" s="55"/>
      <c r="C8" s="45"/>
      <c r="D8" s="45"/>
      <c r="E8" s="56"/>
      <c r="G8" s="58"/>
      <c r="H8" s="45"/>
      <c r="I8" s="56"/>
    </row>
    <row r="9" spans="2:9" ht="19.5" customHeight="1">
      <c r="B9" s="55" t="s">
        <v>44</v>
      </c>
      <c r="C9" s="45"/>
      <c r="D9" s="45"/>
      <c r="E9" s="56"/>
      <c r="G9" s="58" t="s">
        <v>11</v>
      </c>
      <c r="H9" s="45"/>
      <c r="I9" s="56"/>
    </row>
    <row r="10" spans="2:9" ht="19.5" customHeight="1">
      <c r="B10" s="55"/>
      <c r="C10" s="45"/>
      <c r="D10" s="45"/>
      <c r="E10" s="56"/>
      <c r="G10" s="58"/>
      <c r="H10" s="45"/>
      <c r="I10" s="56"/>
    </row>
    <row r="11" spans="2:9" ht="19.5" customHeight="1">
      <c r="B11" s="55" t="s">
        <v>57</v>
      </c>
      <c r="C11" s="45"/>
      <c r="D11" s="45"/>
      <c r="E11" s="56"/>
      <c r="G11" s="58" t="s">
        <v>12</v>
      </c>
      <c r="H11" s="45"/>
      <c r="I11" s="56"/>
    </row>
    <row r="12" spans="2:9" ht="19.5" customHeight="1" thickBot="1">
      <c r="B12" s="59" t="s">
        <v>13</v>
      </c>
      <c r="C12" s="60"/>
      <c r="D12" s="60"/>
      <c r="E12" s="61"/>
      <c r="G12" s="59" t="s">
        <v>19</v>
      </c>
      <c r="H12" s="60"/>
      <c r="I12" s="61"/>
    </row>
    <row r="13" spans="2:9" ht="13.5" customHeight="1" thickTop="1">
      <c r="B13" s="45"/>
      <c r="C13" s="45"/>
      <c r="D13" s="45"/>
      <c r="E13" s="45"/>
      <c r="G13" s="45"/>
      <c r="H13" s="45"/>
      <c r="I13" s="45"/>
    </row>
    <row r="14" spans="2:7" ht="12">
      <c r="B14" s="62" t="s">
        <v>14</v>
      </c>
      <c r="G14" s="44" t="s">
        <v>20</v>
      </c>
    </row>
    <row r="15" ht="7.5" customHeight="1" thickBot="1"/>
    <row r="16" spans="2:7" ht="19.5" customHeight="1" thickTop="1">
      <c r="B16" s="52" t="s">
        <v>41</v>
      </c>
      <c r="C16" s="53"/>
      <c r="D16" s="53"/>
      <c r="E16" s="54"/>
      <c r="G16" s="44" t="s">
        <v>46</v>
      </c>
    </row>
    <row r="17" spans="1:7" ht="19.5" customHeight="1">
      <c r="A17" s="126" t="s">
        <v>55</v>
      </c>
      <c r="B17" s="55" t="s">
        <v>15</v>
      </c>
      <c r="C17" s="45"/>
      <c r="D17" s="45"/>
      <c r="E17" s="56"/>
      <c r="G17" s="44" t="s">
        <v>47</v>
      </c>
    </row>
    <row r="18" spans="2:5" ht="19.5" customHeight="1">
      <c r="B18" s="55" t="s">
        <v>16</v>
      </c>
      <c r="C18" s="45"/>
      <c r="D18" s="45"/>
      <c r="E18" s="56"/>
    </row>
    <row r="19" spans="2:7" ht="19.5" customHeight="1" thickBot="1">
      <c r="B19" s="59"/>
      <c r="C19" s="60"/>
      <c r="D19" s="60"/>
      <c r="E19" s="61"/>
      <c r="G19" s="44" t="s">
        <v>25</v>
      </c>
    </row>
    <row r="20" spans="2:5" ht="12" thickTop="1">
      <c r="B20" s="45"/>
      <c r="C20" s="45"/>
      <c r="D20" s="45"/>
      <c r="E20" s="45"/>
    </row>
    <row r="21" ht="12">
      <c r="B21" s="51" t="s">
        <v>17</v>
      </c>
    </row>
    <row r="22" ht="7.5" customHeight="1" thickBot="1"/>
    <row r="23" spans="2:8" ht="19.5" customHeight="1" thickTop="1">
      <c r="B23" s="52" t="s">
        <v>18</v>
      </c>
      <c r="C23" s="53"/>
      <c r="D23" s="53"/>
      <c r="E23" s="54"/>
      <c r="G23" s="138" t="s">
        <v>59</v>
      </c>
      <c r="H23"/>
    </row>
    <row r="24" spans="2:8" ht="19.5" customHeight="1">
      <c r="B24" s="55"/>
      <c r="C24" s="45"/>
      <c r="D24" s="45"/>
      <c r="E24" s="56"/>
      <c r="G24" s="139"/>
      <c r="H24" s="139"/>
    </row>
    <row r="25" spans="2:8" ht="19.5" customHeight="1">
      <c r="B25" s="55" t="s">
        <v>42</v>
      </c>
      <c r="C25" s="45"/>
      <c r="D25" s="45"/>
      <c r="E25" s="56"/>
      <c r="G25" s="138" t="s">
        <v>60</v>
      </c>
      <c r="H25"/>
    </row>
    <row r="26" spans="2:8" ht="19.5" customHeight="1">
      <c r="B26" s="55"/>
      <c r="C26" s="45"/>
      <c r="D26" s="45"/>
      <c r="E26" s="56"/>
      <c r="G26" s="139" t="s">
        <v>61</v>
      </c>
      <c r="H26" s="140">
        <v>0.36</v>
      </c>
    </row>
    <row r="27" spans="2:8" ht="19.5" customHeight="1">
      <c r="B27" s="55" t="s">
        <v>43</v>
      </c>
      <c r="C27" s="45"/>
      <c r="D27" s="45"/>
      <c r="E27" s="56"/>
      <c r="G27" s="139" t="s">
        <v>62</v>
      </c>
      <c r="H27" s="142" t="s">
        <v>65</v>
      </c>
    </row>
    <row r="28" spans="2:8" ht="19.5" customHeight="1" thickBot="1">
      <c r="B28" s="59"/>
      <c r="C28" s="60"/>
      <c r="D28" s="60"/>
      <c r="E28" s="61"/>
      <c r="G28" s="138" t="s">
        <v>63</v>
      </c>
      <c r="H28" s="140">
        <v>0.22</v>
      </c>
    </row>
    <row r="29" spans="7:8" ht="19.5" customHeight="1" thickTop="1">
      <c r="G29" s="139" t="s">
        <v>64</v>
      </c>
      <c r="H29" s="141">
        <v>0.18</v>
      </c>
    </row>
    <row r="30" ht="19.5" customHeight="1"/>
    <row r="31" ht="19.5" customHeight="1">
      <c r="B31" s="120" t="s">
        <v>45</v>
      </c>
    </row>
    <row r="37" ht="21" customHeight="1"/>
  </sheetData>
  <sheetProtection/>
  <printOptions/>
  <pageMargins left="0.4" right="0.37" top="0.64" bottom="0.984251968503937" header="0.27" footer="0.5118110236220472"/>
  <pageSetup orientation="landscape" paperSize="9" r:id="rId1"/>
  <headerFooter alignWithMargins="0">
    <oddHeader>&amp;C&amp;"Geneva,Negrito"&amp;12&amp;A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41"/>
  <sheetViews>
    <sheetView zoomScale="175" zoomScaleNormal="175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0" customWidth="1"/>
    <col min="2" max="2" width="10.375" style="0" customWidth="1"/>
    <col min="3" max="3" width="18.625" style="0" customWidth="1"/>
    <col min="4" max="4" width="2.875" style="0" customWidth="1"/>
    <col min="5" max="5" width="16.50390625" style="0" customWidth="1"/>
    <col min="6" max="6" width="4.375" style="0" customWidth="1"/>
    <col min="9" max="9" width="14.50390625" style="0" customWidth="1"/>
  </cols>
  <sheetData>
    <row r="1" ht="13.5" thickBot="1"/>
    <row r="2" spans="2:6" ht="21" thickBot="1">
      <c r="B2" s="175" t="s">
        <v>26</v>
      </c>
      <c r="C2" s="176"/>
      <c r="D2" s="176"/>
      <c r="E2" s="176"/>
      <c r="F2" s="177"/>
    </row>
    <row r="3" ht="13.5" thickBot="1"/>
    <row r="4" spans="2:6" ht="9.75" customHeight="1">
      <c r="B4" s="169"/>
      <c r="C4" s="170"/>
      <c r="D4" s="102"/>
      <c r="E4" s="102"/>
      <c r="F4" s="103"/>
    </row>
    <row r="5" spans="2:13" ht="18" customHeight="1">
      <c r="B5" s="171" t="s">
        <v>29</v>
      </c>
      <c r="C5" s="172"/>
      <c r="D5" s="108"/>
      <c r="E5" s="113">
        <v>683.13</v>
      </c>
      <c r="F5" s="104"/>
      <c r="H5" s="143" t="s">
        <v>39</v>
      </c>
      <c r="I5" s="144"/>
      <c r="J5" s="144"/>
      <c r="K5" s="144"/>
      <c r="L5" s="144"/>
      <c r="M5" s="144"/>
    </row>
    <row r="6" spans="2:13" ht="14.25" customHeight="1">
      <c r="B6" s="109"/>
      <c r="C6" s="110"/>
      <c r="D6" s="108"/>
      <c r="E6" s="114"/>
      <c r="F6" s="104"/>
      <c r="H6" s="144"/>
      <c r="I6" s="144"/>
      <c r="J6" s="144"/>
      <c r="K6" s="144"/>
      <c r="L6" s="144"/>
      <c r="M6" s="144"/>
    </row>
    <row r="7" spans="2:13" ht="18" customHeight="1">
      <c r="B7" s="180" t="s">
        <v>27</v>
      </c>
      <c r="C7" s="181"/>
      <c r="D7" s="108"/>
      <c r="E7" s="114">
        <f>E5/1.23</f>
        <v>555.390243902439</v>
      </c>
      <c r="F7" s="104"/>
      <c r="H7" s="144"/>
      <c r="I7" s="144"/>
      <c r="J7" s="144"/>
      <c r="K7" s="144"/>
      <c r="L7" s="144"/>
      <c r="M7" s="144"/>
    </row>
    <row r="8" spans="2:13" ht="11.25" customHeight="1">
      <c r="B8" s="111"/>
      <c r="C8" s="112"/>
      <c r="D8" s="108"/>
      <c r="E8" s="114"/>
      <c r="F8" s="104"/>
      <c r="H8" s="144"/>
      <c r="I8" s="144"/>
      <c r="J8" s="144"/>
      <c r="K8" s="144"/>
      <c r="L8" s="144"/>
      <c r="M8" s="144"/>
    </row>
    <row r="9" spans="2:13" ht="18" customHeight="1">
      <c r="B9" s="178" t="s">
        <v>30</v>
      </c>
      <c r="C9" s="179"/>
      <c r="D9" s="108"/>
      <c r="E9" s="117">
        <f>E5-E11-E13</f>
        <v>444.3121951219512</v>
      </c>
      <c r="F9" s="104"/>
      <c r="H9" s="144"/>
      <c r="I9" s="144"/>
      <c r="J9" s="144"/>
      <c r="K9" s="144"/>
      <c r="L9" s="144"/>
      <c r="M9" s="144"/>
    </row>
    <row r="10" spans="2:13" ht="18" customHeight="1">
      <c r="B10" s="109"/>
      <c r="C10" s="110"/>
      <c r="D10" s="108"/>
      <c r="E10" s="115"/>
      <c r="F10" s="104"/>
      <c r="H10" s="144"/>
      <c r="I10" s="144"/>
      <c r="J10" s="144"/>
      <c r="K10" s="144"/>
      <c r="L10" s="144"/>
      <c r="M10" s="144"/>
    </row>
    <row r="11" spans="2:13" ht="18" customHeight="1">
      <c r="B11" s="173" t="s">
        <v>66</v>
      </c>
      <c r="C11" s="174"/>
      <c r="D11" s="108"/>
      <c r="E11" s="114">
        <f>E5-E7</f>
        <v>127.73975609756098</v>
      </c>
      <c r="F11" s="104"/>
      <c r="H11" s="144"/>
      <c r="I11" s="144"/>
      <c r="J11" s="144"/>
      <c r="K11" s="144"/>
      <c r="L11" s="144"/>
      <c r="M11" s="144"/>
    </row>
    <row r="12" spans="2:8" ht="18" customHeight="1">
      <c r="B12" s="109"/>
      <c r="C12" s="110"/>
      <c r="D12" s="108"/>
      <c r="E12" s="115"/>
      <c r="F12" s="104"/>
      <c r="H12" s="121" t="s">
        <v>48</v>
      </c>
    </row>
    <row r="13" spans="2:6" ht="18" customHeight="1">
      <c r="B13" s="167" t="s">
        <v>31</v>
      </c>
      <c r="C13" s="168"/>
      <c r="D13" s="108"/>
      <c r="E13" s="114">
        <f>E7*0.2</f>
        <v>111.0780487804878</v>
      </c>
      <c r="F13" s="104"/>
    </row>
    <row r="14" spans="2:6" ht="18" customHeight="1" thickBot="1">
      <c r="B14" s="109"/>
      <c r="C14" s="110"/>
      <c r="D14" s="108"/>
      <c r="E14" s="115"/>
      <c r="F14" s="104"/>
    </row>
    <row r="15" spans="2:6" ht="18" customHeight="1" thickBot="1">
      <c r="B15" s="167" t="s">
        <v>28</v>
      </c>
      <c r="C15" s="168"/>
      <c r="D15" s="108"/>
      <c r="E15" s="116">
        <f>E9+E11</f>
        <v>572.0519512195121</v>
      </c>
      <c r="F15" s="104"/>
    </row>
    <row r="16" spans="2:6" ht="9.75" customHeight="1" thickBot="1">
      <c r="B16" s="107"/>
      <c r="C16" s="105"/>
      <c r="D16" s="105"/>
      <c r="E16" s="105"/>
      <c r="F16" s="106"/>
    </row>
    <row r="17" ht="12.75">
      <c r="B17" s="123" t="s">
        <v>51</v>
      </c>
    </row>
    <row r="23" ht="13.5" thickBot="1"/>
    <row r="24" spans="2:6" ht="21" thickBot="1">
      <c r="B24" s="151" t="s">
        <v>33</v>
      </c>
      <c r="C24" s="152"/>
      <c r="D24" s="152"/>
      <c r="E24" s="152"/>
      <c r="F24" s="153"/>
    </row>
    <row r="25" spans="2:6" ht="9.75" customHeight="1">
      <c r="B25" s="118"/>
      <c r="C25" s="118"/>
      <c r="D25" s="118"/>
      <c r="E25" s="118"/>
      <c r="F25" s="118"/>
    </row>
    <row r="26" spans="2:6" ht="12.75" customHeight="1">
      <c r="B26" s="154" t="s">
        <v>32</v>
      </c>
      <c r="C26" s="154"/>
      <c r="D26" s="154"/>
      <c r="E26" s="154"/>
      <c r="F26" s="154"/>
    </row>
    <row r="27" spans="2:6" ht="13.5" thickBot="1">
      <c r="B27" s="154"/>
      <c r="C27" s="154"/>
      <c r="D27" s="154"/>
      <c r="E27" s="154"/>
      <c r="F27" s="154"/>
    </row>
    <row r="28" spans="2:6" ht="12.75">
      <c r="B28" s="155" t="s">
        <v>34</v>
      </c>
      <c r="C28" s="156"/>
      <c r="D28" s="156"/>
      <c r="E28" s="156"/>
      <c r="F28" s="157"/>
    </row>
    <row r="29" spans="2:6" ht="13.5" thickBot="1">
      <c r="B29" s="158"/>
      <c r="C29" s="159"/>
      <c r="D29" s="159"/>
      <c r="E29" s="159"/>
      <c r="F29" s="160"/>
    </row>
    <row r="30" spans="2:6" ht="13.5" thickBot="1">
      <c r="B30" s="119"/>
      <c r="C30" s="119"/>
      <c r="D30" s="119"/>
      <c r="E30" s="119"/>
      <c r="F30" s="119"/>
    </row>
    <row r="31" spans="2:6" ht="12.75">
      <c r="B31" s="161" t="s">
        <v>36</v>
      </c>
      <c r="C31" s="162"/>
      <c r="D31" s="162"/>
      <c r="E31" s="162"/>
      <c r="F31" s="163"/>
    </row>
    <row r="32" spans="2:6" ht="13.5" thickBot="1">
      <c r="B32" s="164"/>
      <c r="C32" s="165"/>
      <c r="D32" s="165"/>
      <c r="E32" s="165"/>
      <c r="F32" s="166"/>
    </row>
    <row r="33" spans="2:6" ht="13.5" thickBot="1">
      <c r="B33" s="119"/>
      <c r="C33" s="119"/>
      <c r="D33" s="119"/>
      <c r="E33" s="119"/>
      <c r="F33" s="119"/>
    </row>
    <row r="34" spans="2:6" ht="12.75">
      <c r="B34" s="161" t="s">
        <v>37</v>
      </c>
      <c r="C34" s="162"/>
      <c r="D34" s="162"/>
      <c r="E34" s="162"/>
      <c r="F34" s="163"/>
    </row>
    <row r="35" spans="2:6" ht="13.5" thickBot="1">
      <c r="B35" s="164"/>
      <c r="C35" s="165"/>
      <c r="D35" s="165"/>
      <c r="E35" s="165"/>
      <c r="F35" s="166"/>
    </row>
    <row r="36" spans="2:6" ht="13.5" thickBot="1">
      <c r="B36" s="119"/>
      <c r="C36" s="119"/>
      <c r="D36" s="119"/>
      <c r="E36" s="119"/>
      <c r="F36" s="119"/>
    </row>
    <row r="37" spans="2:6" ht="12.75">
      <c r="B37" s="145" t="s">
        <v>35</v>
      </c>
      <c r="C37" s="146"/>
      <c r="D37" s="146"/>
      <c r="E37" s="146"/>
      <c r="F37" s="147"/>
    </row>
    <row r="38" spans="2:6" ht="13.5" thickBot="1">
      <c r="B38" s="148"/>
      <c r="C38" s="149"/>
      <c r="D38" s="149"/>
      <c r="E38" s="149"/>
      <c r="F38" s="150"/>
    </row>
    <row r="39" spans="2:6" ht="13.5" thickBot="1">
      <c r="B39" s="119"/>
      <c r="C39" s="119"/>
      <c r="D39" s="119"/>
      <c r="E39" s="119"/>
      <c r="F39" s="119"/>
    </row>
    <row r="40" spans="2:6" ht="12.75">
      <c r="B40" s="145" t="s">
        <v>38</v>
      </c>
      <c r="C40" s="146"/>
      <c r="D40" s="146"/>
      <c r="E40" s="146"/>
      <c r="F40" s="147"/>
    </row>
    <row r="41" spans="2:6" ht="13.5" thickBot="1">
      <c r="B41" s="148"/>
      <c r="C41" s="149"/>
      <c r="D41" s="149"/>
      <c r="E41" s="149"/>
      <c r="F41" s="150"/>
    </row>
  </sheetData>
  <sheetProtection/>
  <mergeCells count="16">
    <mergeCell ref="B4:C4"/>
    <mergeCell ref="B5:C5"/>
    <mergeCell ref="B11:C11"/>
    <mergeCell ref="B2:F2"/>
    <mergeCell ref="B9:C9"/>
    <mergeCell ref="B7:C7"/>
    <mergeCell ref="H5:M11"/>
    <mergeCell ref="B37:F38"/>
    <mergeCell ref="B40:F41"/>
    <mergeCell ref="B24:F24"/>
    <mergeCell ref="B26:F27"/>
    <mergeCell ref="B28:F29"/>
    <mergeCell ref="B31:F32"/>
    <mergeCell ref="B34:F35"/>
    <mergeCell ref="B13:C13"/>
    <mergeCell ref="B15:C1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Dpt. de Quimíca</dc:creator>
  <cp:keywords/>
  <dc:description/>
  <cp:lastModifiedBy>Biblioteca do Dep. de Física</cp:lastModifiedBy>
  <cp:lastPrinted>2008-05-27T08:51:57Z</cp:lastPrinted>
  <dcterms:created xsi:type="dcterms:W3CDTF">2000-04-11T10:14:42Z</dcterms:created>
  <dcterms:modified xsi:type="dcterms:W3CDTF">2013-06-04T11:56:49Z</dcterms:modified>
  <cp:category/>
  <cp:version/>
  <cp:contentType/>
  <cp:contentStatus/>
</cp:coreProperties>
</file>